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os\Radio_aficionado\media\dipolo_mio\"/>
    </mc:Choice>
  </mc:AlternateContent>
  <xr:revisionPtr revIDLastSave="0" documentId="13_ncr:1_{4E0D3505-8271-4CFC-A50F-F59351859863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VHF_UHF" sheetId="2" r:id="rId1"/>
    <sheet name="Hoja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2" l="1"/>
  <c r="O21" i="2"/>
  <c r="Q20" i="2"/>
  <c r="N22" i="2" s="1"/>
  <c r="Q22" i="2" s="1"/>
  <c r="N21" i="2"/>
  <c r="Q21" i="2" s="1"/>
  <c r="M21" i="2"/>
  <c r="P21" i="2" s="1"/>
  <c r="P16" i="2"/>
  <c r="Q12" i="2"/>
  <c r="N12" i="2"/>
  <c r="N11" i="2"/>
  <c r="Q11" i="2" s="1"/>
  <c r="M11" i="2"/>
  <c r="P11" i="2" s="1"/>
  <c r="P10" i="2"/>
  <c r="R10" i="2" s="1"/>
  <c r="O12" i="2" s="1"/>
  <c r="R12" i="2" s="1"/>
  <c r="M10" i="2"/>
  <c r="O10" i="2" s="1"/>
  <c r="O11" i="2" s="1"/>
  <c r="R11" i="2" s="1"/>
  <c r="G20" i="2"/>
  <c r="J20" i="2" s="1"/>
  <c r="G22" i="2" s="1"/>
  <c r="J22" i="2" s="1"/>
  <c r="F20" i="2"/>
  <c r="I20" i="2" s="1"/>
  <c r="I16" i="2"/>
  <c r="I14" i="2"/>
  <c r="G12" i="2"/>
  <c r="J12" i="2" s="1"/>
  <c r="J11" i="2"/>
  <c r="G11" i="2"/>
  <c r="F10" i="2"/>
  <c r="I10" i="2" s="1"/>
  <c r="K10" i="2" s="1"/>
  <c r="H12" i="2" s="1"/>
  <c r="K12" i="2" s="1"/>
  <c r="F33" i="1"/>
  <c r="F34" i="1" s="1"/>
  <c r="I34" i="1" s="1"/>
  <c r="G33" i="1"/>
  <c r="G34" i="1" s="1"/>
  <c r="J34" i="1" s="1"/>
  <c r="I22" i="1"/>
  <c r="G20" i="1"/>
  <c r="G21" i="1" s="1"/>
  <c r="J21" i="1" s="1"/>
  <c r="I27" i="1"/>
  <c r="I16" i="1"/>
  <c r="I29" i="1" s="1"/>
  <c r="I14" i="1"/>
  <c r="F20" i="1"/>
  <c r="F21" i="1" s="1"/>
  <c r="I21" i="1" s="1"/>
  <c r="G12" i="1"/>
  <c r="J12" i="1" s="1"/>
  <c r="F10" i="1"/>
  <c r="F11" i="1" s="1"/>
  <c r="I11" i="1" s="1"/>
  <c r="G11" i="1"/>
  <c r="J11" i="1" s="1"/>
  <c r="H10" i="2" l="1"/>
  <c r="H11" i="2" s="1"/>
  <c r="K11" i="2" s="1"/>
  <c r="R21" i="2"/>
  <c r="P20" i="2"/>
  <c r="O22" i="2" s="1"/>
  <c r="R22" i="2"/>
  <c r="M22" i="2"/>
  <c r="P22" i="2" s="1"/>
  <c r="M12" i="2"/>
  <c r="P12" i="2" s="1"/>
  <c r="G21" i="2"/>
  <c r="J21" i="2" s="1"/>
  <c r="F11" i="2"/>
  <c r="I11" i="2" s="1"/>
  <c r="K20" i="2"/>
  <c r="H22" i="2" s="1"/>
  <c r="F22" i="2"/>
  <c r="I22" i="2" s="1"/>
  <c r="F21" i="2"/>
  <c r="I21" i="2" s="1"/>
  <c r="F12" i="2"/>
  <c r="I12" i="2" s="1"/>
  <c r="K22" i="2"/>
  <c r="H20" i="2"/>
  <c r="H21" i="2" s="1"/>
  <c r="K21" i="2" s="1"/>
  <c r="I33" i="1"/>
  <c r="H33" i="1"/>
  <c r="H34" i="1" s="1"/>
  <c r="K34" i="1" s="1"/>
  <c r="J33" i="1"/>
  <c r="G35" i="1" s="1"/>
  <c r="J35" i="1" s="1"/>
  <c r="J20" i="1"/>
  <c r="G22" i="1" s="1"/>
  <c r="J22" i="1" s="1"/>
  <c r="K21" i="1"/>
  <c r="K22" i="1"/>
  <c r="I20" i="1"/>
  <c r="H20" i="1"/>
  <c r="H21" i="1" s="1"/>
  <c r="I10" i="1"/>
  <c r="K10" i="1" s="1"/>
  <c r="H12" i="1" s="1"/>
  <c r="K12" i="1" s="1"/>
  <c r="H10" i="1"/>
  <c r="H11" i="1" s="1"/>
  <c r="K11" i="1" s="1"/>
  <c r="K33" i="1" l="1"/>
  <c r="H35" i="1" s="1"/>
  <c r="K35" i="1" s="1"/>
  <c r="F35" i="1"/>
  <c r="I35" i="1" s="1"/>
  <c r="K20" i="1"/>
  <c r="H22" i="1" s="1"/>
  <c r="F22" i="1"/>
  <c r="F12" i="1"/>
  <c r="I12" i="1" s="1"/>
</calcChain>
</file>

<file path=xl/sharedStrings.xml><?xml version="1.0" encoding="utf-8"?>
<sst xmlns="http://schemas.openxmlformats.org/spreadsheetml/2006/main" count="108" uniqueCount="18">
  <si>
    <t>x1</t>
  </si>
  <si>
    <t>y1</t>
  </si>
  <si>
    <t>z1</t>
  </si>
  <si>
    <t>x2</t>
  </si>
  <si>
    <t>y2</t>
  </si>
  <si>
    <t>z2</t>
  </si>
  <si>
    <t xml:space="preserve">Separación </t>
  </si>
  <si>
    <t>S</t>
  </si>
  <si>
    <t>cm</t>
  </si>
  <si>
    <t>L1</t>
  </si>
  <si>
    <t>grados</t>
  </si>
  <si>
    <t>angulo</t>
  </si>
  <si>
    <t>145 MHZ</t>
  </si>
  <si>
    <t>435MHZ</t>
  </si>
  <si>
    <t>L2</t>
  </si>
  <si>
    <t>posicion</t>
  </si>
  <si>
    <t>462MHZ</t>
  </si>
  <si>
    <t>antena_dualband_angulo_105_VHF_UHF_oa4eiv_leo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</si>
</sst>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189780</xdr:colOff>
      <xdr:row>23</xdr:row>
      <xdr:rowOff>25880</xdr:rowOff>
    </xdr:from>
    <xdr:to>
      <xdr:col>31</xdr:col>
      <xdr:colOff>481280</xdr:colOff>
      <xdr:row>35</xdr:row>
      <xdr:rowOff>71071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FF4485-BAD5-4267-D9E3-D9A541AAE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780" y="4192438"/>
          <a:ext cx="15819047" cy="2219048"/>
        </a:xfrm>
        <a:prstGeom prst="rect">
          <a:avLst/>
        </a:prstGeom>
      </xdr:spPr>
    </xdr:pic>
    <xdr:clientData/>
  </xdr:twoCellAnchor>
  <xdr:twoCellAnchor editAs="oneCell">
    <xdr:from>
      <xdr:col>18</xdr:col>
      <xdr:colOff>437878</xdr:colOff>
      <xdr:row>0</xdr:row>
      <xdr:rowOff>155275</xdr:rowOff>
    </xdr:from>
    <xdr:to>
      <xdr:col>24</xdr:col>
      <xdr:colOff>364663</xdr:colOff>
      <xdr:row>21</xdr:row>
      <xdr:rowOff>153287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791B62-CB94-70D2-DF90-2A97EA5FD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1101" y="155275"/>
          <a:ext cx="3653396" cy="3802261"/>
        </a:xfrm>
        <a:prstGeom prst="rect">
          <a:avLst/>
        </a:prstGeom>
      </xdr:spPr>
    </xdr:pic>
    <xdr:clientData/>
  </xdr:twoCellAnchor>
  <xdr:twoCellAnchor>
    <xdr:from>
      <xdr:col>9</xdr:col>
      <xdr:colOff>284672</xdr:colOff>
      <xdr:row>2</xdr:row>
      <xdr:rowOff>77638</xdr:rowOff>
    </xdr:from>
    <xdr:to>
      <xdr:col>21</xdr:col>
      <xdr:colOff>500332</xdr:colOff>
      <xdr:row>3</xdr:row>
      <xdr:rowOff>129396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CD272E24-3C30-9C12-AAA1-1C45347FB5AA}"/>
            </a:ext>
          </a:extLst>
        </xdr:cNvPr>
        <xdr:cNvCxnSpPr/>
      </xdr:nvCxnSpPr>
      <xdr:spPr>
        <a:xfrm>
          <a:off x="5874589" y="439947"/>
          <a:ext cx="3942271" cy="2329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612476</xdr:colOff>
      <xdr:row>8</xdr:row>
      <xdr:rowOff>120770</xdr:rowOff>
    </xdr:from>
    <xdr:to>
      <xdr:col>23</xdr:col>
      <xdr:colOff>51759</xdr:colOff>
      <xdr:row>14</xdr:row>
      <xdr:rowOff>103517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BC6A8E67-38A6-880C-C566-5127E5462382}"/>
            </a:ext>
          </a:extLst>
        </xdr:cNvPr>
        <xdr:cNvCxnSpPr/>
      </xdr:nvCxnSpPr>
      <xdr:spPr>
        <a:xfrm flipV="1">
          <a:off x="5581291" y="1570008"/>
          <a:ext cx="5029200" cy="1069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232913</xdr:colOff>
      <xdr:row>10</xdr:row>
      <xdr:rowOff>43132</xdr:rowOff>
    </xdr:from>
    <xdr:to>
      <xdr:col>23</xdr:col>
      <xdr:colOff>379562</xdr:colOff>
      <xdr:row>16</xdr:row>
      <xdr:rowOff>103517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454266A6-E5E3-BE03-5753-06A02707C7AE}"/>
            </a:ext>
          </a:extLst>
        </xdr:cNvPr>
        <xdr:cNvCxnSpPr/>
      </xdr:nvCxnSpPr>
      <xdr:spPr>
        <a:xfrm flipV="1">
          <a:off x="5822830" y="1854679"/>
          <a:ext cx="5115464" cy="11473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92CCE-DAC4-475C-8D30-856B22003062}">
  <dimension ref="A1:R22"/>
  <sheetViews>
    <sheetView tabSelected="1" workbookViewId="0">
      <selection activeCell="D4" sqref="D4"/>
    </sheetView>
  </sheetViews>
  <sheetFormatPr baseColWidth="10" defaultColWidth="9" defaultRowHeight="14.3" x14ac:dyDescent="0.25"/>
  <cols>
    <col min="13" max="18" width="0" hidden="1" customWidth="1"/>
  </cols>
  <sheetData>
    <row r="1" spans="1:18" x14ac:dyDescent="0.25">
      <c r="A1" s="4" t="s">
        <v>17</v>
      </c>
      <c r="B1" s="4"/>
    </row>
    <row r="2" spans="1:18" x14ac:dyDescent="0.25">
      <c r="A2" s="4"/>
      <c r="B2" s="4"/>
      <c r="F2" t="s">
        <v>6</v>
      </c>
      <c r="H2" t="s">
        <v>7</v>
      </c>
      <c r="I2" s="3">
        <v>3</v>
      </c>
      <c r="J2" t="s">
        <v>8</v>
      </c>
      <c r="M2" t="s">
        <v>6</v>
      </c>
      <c r="O2" t="s">
        <v>7</v>
      </c>
      <c r="P2" s="3">
        <v>3</v>
      </c>
      <c r="Q2" t="s">
        <v>8</v>
      </c>
    </row>
    <row r="3" spans="1:18" x14ac:dyDescent="0.25">
      <c r="A3" s="4"/>
      <c r="B3" s="4"/>
      <c r="H3" t="s">
        <v>9</v>
      </c>
      <c r="I3" s="3">
        <v>48</v>
      </c>
      <c r="J3" t="s">
        <v>8</v>
      </c>
      <c r="O3" t="s">
        <v>9</v>
      </c>
      <c r="P3" s="3">
        <v>48</v>
      </c>
      <c r="Q3" t="s">
        <v>8</v>
      </c>
    </row>
    <row r="4" spans="1:18" x14ac:dyDescent="0.25">
      <c r="A4" s="4"/>
      <c r="B4" s="4"/>
      <c r="H4" t="s">
        <v>11</v>
      </c>
      <c r="I4" s="3">
        <v>105</v>
      </c>
      <c r="J4" t="s">
        <v>10</v>
      </c>
      <c r="O4" t="s">
        <v>11</v>
      </c>
      <c r="P4" s="3">
        <v>105</v>
      </c>
      <c r="Q4" t="s">
        <v>10</v>
      </c>
    </row>
    <row r="5" spans="1:18" x14ac:dyDescent="0.25">
      <c r="A5" s="4"/>
      <c r="B5" s="4"/>
    </row>
    <row r="6" spans="1:18" x14ac:dyDescent="0.25">
      <c r="A6" s="4"/>
      <c r="B6" s="4"/>
    </row>
    <row r="7" spans="1:18" x14ac:dyDescent="0.25">
      <c r="A7" s="4"/>
      <c r="B7" s="4"/>
    </row>
    <row r="8" spans="1:18" x14ac:dyDescent="0.25">
      <c r="A8" s="4"/>
      <c r="B8" s="4"/>
      <c r="F8" t="s">
        <v>12</v>
      </c>
      <c r="M8" t="s">
        <v>12</v>
      </c>
    </row>
    <row r="9" spans="1:18" x14ac:dyDescent="0.25">
      <c r="F9" s="1" t="s">
        <v>0</v>
      </c>
      <c r="G9" s="1" t="s">
        <v>1</v>
      </c>
      <c r="H9" s="1" t="s">
        <v>2</v>
      </c>
      <c r="I9" s="1" t="s">
        <v>3</v>
      </c>
      <c r="J9" s="1" t="s">
        <v>4</v>
      </c>
      <c r="K9" s="1" t="s">
        <v>5</v>
      </c>
      <c r="M9" s="1" t="s">
        <v>0</v>
      </c>
      <c r="N9" s="1" t="s">
        <v>1</v>
      </c>
      <c r="O9" s="1" t="s">
        <v>2</v>
      </c>
      <c r="P9" s="1" t="s">
        <v>3</v>
      </c>
      <c r="Q9" s="1" t="s">
        <v>4</v>
      </c>
      <c r="R9" s="1" t="s">
        <v>5</v>
      </c>
    </row>
    <row r="10" spans="1:18" x14ac:dyDescent="0.25">
      <c r="F10" s="1">
        <f>-1*(I2/200)</f>
        <v>-1.4999999999999999E-2</v>
      </c>
      <c r="G10" s="1">
        <v>0</v>
      </c>
      <c r="H10" s="1">
        <f>F10</f>
        <v>-1.4999999999999999E-2</v>
      </c>
      <c r="I10" s="1">
        <f>F10*-1</f>
        <v>1.4999999999999999E-2</v>
      </c>
      <c r="J10" s="1">
        <v>0</v>
      </c>
      <c r="K10" s="1">
        <f>I10</f>
        <v>1.4999999999999999E-2</v>
      </c>
      <c r="M10" s="1">
        <f>-1*(P2/200)</f>
        <v>-1.4999999999999999E-2</v>
      </c>
      <c r="N10" s="1">
        <v>0</v>
      </c>
      <c r="O10" s="1">
        <f>M10</f>
        <v>-1.4999999999999999E-2</v>
      </c>
      <c r="P10" s="1">
        <f>M10*-1</f>
        <v>1.4999999999999999E-2</v>
      </c>
      <c r="Q10" s="1">
        <v>0</v>
      </c>
      <c r="R10" s="1">
        <f>P10</f>
        <v>1.4999999999999999E-2</v>
      </c>
    </row>
    <row r="11" spans="1:18" x14ac:dyDescent="0.25">
      <c r="F11" s="1">
        <f>F10</f>
        <v>-1.4999999999999999E-2</v>
      </c>
      <c r="G11" s="1">
        <f>G10</f>
        <v>0</v>
      </c>
      <c r="H11" s="1">
        <f>H10</f>
        <v>-1.4999999999999999E-2</v>
      </c>
      <c r="I11" s="1">
        <f>F11</f>
        <v>-1.4999999999999999E-2</v>
      </c>
      <c r="J11" s="1">
        <f>G11</f>
        <v>0</v>
      </c>
      <c r="K11" s="1">
        <f>(-(I3/100)+(H11))</f>
        <v>-0.495</v>
      </c>
      <c r="M11" s="1">
        <f>M10</f>
        <v>-1.4999999999999999E-2</v>
      </c>
      <c r="N11" s="1">
        <f>N10</f>
        <v>0</v>
      </c>
      <c r="O11" s="1">
        <f>O10</f>
        <v>-1.4999999999999999E-2</v>
      </c>
      <c r="P11" s="1">
        <f>M11</f>
        <v>-1.4999999999999999E-2</v>
      </c>
      <c r="Q11" s="1">
        <f>N11</f>
        <v>0</v>
      </c>
      <c r="R11" s="1">
        <f>(-(P3/100)+(O11))</f>
        <v>-0.495</v>
      </c>
    </row>
    <row r="12" spans="1:18" x14ac:dyDescent="0.25">
      <c r="F12" s="1">
        <f>I10</f>
        <v>1.4999999999999999E-2</v>
      </c>
      <c r="G12" s="1">
        <f>J10</f>
        <v>0</v>
      </c>
      <c r="H12" s="1">
        <f>K10</f>
        <v>1.4999999999999999E-2</v>
      </c>
      <c r="I12" s="2">
        <f>(I3/100)*COS((I4-90)*PI()/180)+F12</f>
        <v>0.4786443966187528</v>
      </c>
      <c r="J12" s="1">
        <f>G12</f>
        <v>0</v>
      </c>
      <c r="K12" s="1">
        <f>(I3/100)*SIN((I4-90)*PI()/180)+H12</f>
        <v>0.13923314164920997</v>
      </c>
      <c r="M12" s="1">
        <f>P10</f>
        <v>1.4999999999999999E-2</v>
      </c>
      <c r="N12" s="1">
        <f>Q10</f>
        <v>0</v>
      </c>
      <c r="O12" s="1">
        <f>R10</f>
        <v>1.4999999999999999E-2</v>
      </c>
      <c r="P12" s="2">
        <f>(P3/100)*COS((P4-90)*PI()/180)+M12</f>
        <v>0.4786443966187528</v>
      </c>
      <c r="Q12" s="1">
        <f>N12</f>
        <v>0</v>
      </c>
      <c r="R12" s="1">
        <f>(P3/100)*SIN((P4-90)*PI()/180)+O12</f>
        <v>0.13923314164920997</v>
      </c>
    </row>
    <row r="14" spans="1:18" x14ac:dyDescent="0.25">
      <c r="F14" t="s">
        <v>6</v>
      </c>
      <c r="H14" t="s">
        <v>7</v>
      </c>
      <c r="I14">
        <f>I2</f>
        <v>3</v>
      </c>
      <c r="J14" t="s">
        <v>8</v>
      </c>
      <c r="M14" t="s">
        <v>6</v>
      </c>
      <c r="O14" t="s">
        <v>7</v>
      </c>
      <c r="P14">
        <v>2</v>
      </c>
      <c r="Q14" t="s">
        <v>8</v>
      </c>
    </row>
    <row r="15" spans="1:18" x14ac:dyDescent="0.25">
      <c r="H15" t="s">
        <v>14</v>
      </c>
      <c r="I15" s="3">
        <v>14.2</v>
      </c>
      <c r="J15" t="s">
        <v>8</v>
      </c>
      <c r="O15" t="s">
        <v>14</v>
      </c>
      <c r="P15" s="3">
        <v>14.3</v>
      </c>
      <c r="Q15" t="s">
        <v>8</v>
      </c>
    </row>
    <row r="16" spans="1:18" x14ac:dyDescent="0.25">
      <c r="H16" t="s">
        <v>11</v>
      </c>
      <c r="I16">
        <f>I4</f>
        <v>105</v>
      </c>
      <c r="J16" t="s">
        <v>10</v>
      </c>
      <c r="O16" t="s">
        <v>11</v>
      </c>
      <c r="P16">
        <f>P4</f>
        <v>105</v>
      </c>
      <c r="Q16" t="s">
        <v>10</v>
      </c>
    </row>
    <row r="17" spans="6:18" x14ac:dyDescent="0.25">
      <c r="H17" t="s">
        <v>15</v>
      </c>
      <c r="I17">
        <v>2.2000000000000002</v>
      </c>
      <c r="J17" t="s">
        <v>8</v>
      </c>
      <c r="O17" t="s">
        <v>15</v>
      </c>
      <c r="P17">
        <v>2.2000000000000002</v>
      </c>
      <c r="Q17" t="s">
        <v>8</v>
      </c>
    </row>
    <row r="18" spans="6:18" x14ac:dyDescent="0.25">
      <c r="F18" t="s">
        <v>13</v>
      </c>
      <c r="M18" t="s">
        <v>13</v>
      </c>
    </row>
    <row r="19" spans="6:18" x14ac:dyDescent="0.25">
      <c r="F19" s="1" t="s">
        <v>0</v>
      </c>
      <c r="G19" s="1" t="s">
        <v>1</v>
      </c>
      <c r="H19" s="1" t="s">
        <v>2</v>
      </c>
      <c r="I19" s="1" t="s">
        <v>3</v>
      </c>
      <c r="J19" s="1" t="s">
        <v>4</v>
      </c>
      <c r="K19" s="1" t="s">
        <v>5</v>
      </c>
      <c r="M19" s="1" t="s">
        <v>0</v>
      </c>
      <c r="N19" s="1" t="s">
        <v>1</v>
      </c>
      <c r="O19" s="1" t="s">
        <v>2</v>
      </c>
      <c r="P19" s="1" t="s">
        <v>3</v>
      </c>
      <c r="Q19" s="1" t="s">
        <v>4</v>
      </c>
      <c r="R19" s="1" t="s">
        <v>5</v>
      </c>
    </row>
    <row r="20" spans="6:18" x14ac:dyDescent="0.25">
      <c r="F20" s="1">
        <f>-1*(I2/200)</f>
        <v>-1.4999999999999999E-2</v>
      </c>
      <c r="G20" s="1">
        <f>I17/100</f>
        <v>2.2000000000000002E-2</v>
      </c>
      <c r="H20" s="1">
        <f>F20</f>
        <v>-1.4999999999999999E-2</v>
      </c>
      <c r="I20" s="1">
        <f>F20*-1</f>
        <v>1.4999999999999999E-2</v>
      </c>
      <c r="J20" s="1">
        <f>G20</f>
        <v>2.2000000000000002E-2</v>
      </c>
      <c r="K20" s="1">
        <f>I20</f>
        <v>1.4999999999999999E-2</v>
      </c>
      <c r="M20" s="1">
        <v>0</v>
      </c>
      <c r="N20" s="1">
        <v>0</v>
      </c>
      <c r="O20" s="1">
        <f>(P14/100)</f>
        <v>0.02</v>
      </c>
      <c r="P20" s="1">
        <f>O20*-1</f>
        <v>-0.02</v>
      </c>
      <c r="Q20" s="1">
        <f>N20</f>
        <v>0</v>
      </c>
      <c r="R20" s="1">
        <v>0</v>
      </c>
    </row>
    <row r="21" spans="6:18" x14ac:dyDescent="0.25">
      <c r="F21" s="1">
        <f>F20</f>
        <v>-1.4999999999999999E-2</v>
      </c>
      <c r="G21" s="1">
        <f>G20</f>
        <v>2.2000000000000002E-2</v>
      </c>
      <c r="H21" s="1">
        <f>H20</f>
        <v>-1.4999999999999999E-2</v>
      </c>
      <c r="I21" s="1">
        <f>F21</f>
        <v>-1.4999999999999999E-2</v>
      </c>
      <c r="J21" s="1">
        <f>G21</f>
        <v>2.2000000000000002E-2</v>
      </c>
      <c r="K21" s="1">
        <f>(-(I15/100)+(H21))</f>
        <v>-0.15699999999999997</v>
      </c>
      <c r="M21" s="1">
        <f>M20</f>
        <v>0</v>
      </c>
      <c r="N21" s="1">
        <f>N20</f>
        <v>0</v>
      </c>
      <c r="O21" s="1">
        <f>O20</f>
        <v>0.02</v>
      </c>
      <c r="P21" s="1">
        <f>M21</f>
        <v>0</v>
      </c>
      <c r="Q21" s="1">
        <f>N21</f>
        <v>0</v>
      </c>
      <c r="R21" s="1">
        <f>(-(P15/100)+(O21))</f>
        <v>-0.12300000000000001</v>
      </c>
    </row>
    <row r="22" spans="6:18" x14ac:dyDescent="0.25">
      <c r="F22" s="1">
        <f>I20</f>
        <v>1.4999999999999999E-2</v>
      </c>
      <c r="G22" s="1">
        <f>J20</f>
        <v>2.2000000000000002E-2</v>
      </c>
      <c r="H22" s="1">
        <f>K20</f>
        <v>1.4999999999999999E-2</v>
      </c>
      <c r="I22" s="2">
        <f>(I15/100)*COS((I16-90)*PI()/180)+F22</f>
        <v>0.1521614673330477</v>
      </c>
      <c r="J22" s="1">
        <f>G22</f>
        <v>2.2000000000000002E-2</v>
      </c>
      <c r="K22" s="1">
        <f>(I15/100)*SIN((I16-90)*PI()/180)+H22</f>
        <v>5.1752304404557942E-2</v>
      </c>
      <c r="M22" s="1">
        <f>P20</f>
        <v>-0.02</v>
      </c>
      <c r="N22" s="1">
        <f>Q20</f>
        <v>0</v>
      </c>
      <c r="O22" s="1">
        <f>R20</f>
        <v>0</v>
      </c>
      <c r="P22" s="2">
        <f>(P15/100)*COS((P16-90)*PI()/180)+M22</f>
        <v>0.11812739315933678</v>
      </c>
      <c r="Q22" s="1">
        <f>N22</f>
        <v>0</v>
      </c>
      <c r="R22" s="1">
        <f>(P15/100)*SIN((P16-90)*PI()/180)+O22</f>
        <v>3.7011123449660469E-2</v>
      </c>
    </row>
  </sheetData>
  <mergeCells count="1">
    <mergeCell ref="A1:B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35"/>
  <sheetViews>
    <sheetView workbookViewId="0">
      <selection activeCell="H26" sqref="H26"/>
    </sheetView>
  </sheetViews>
  <sheetFormatPr baseColWidth="10" defaultColWidth="9" defaultRowHeight="14.3" x14ac:dyDescent="0.25"/>
  <sheetData>
    <row r="2" spans="6:11" x14ac:dyDescent="0.25">
      <c r="F2" t="s">
        <v>6</v>
      </c>
      <c r="H2" t="s">
        <v>7</v>
      </c>
      <c r="I2" s="3">
        <v>3</v>
      </c>
      <c r="J2" t="s">
        <v>8</v>
      </c>
    </row>
    <row r="3" spans="6:11" x14ac:dyDescent="0.25">
      <c r="H3" t="s">
        <v>9</v>
      </c>
      <c r="I3" s="3">
        <v>48</v>
      </c>
      <c r="J3" t="s">
        <v>8</v>
      </c>
    </row>
    <row r="4" spans="6:11" x14ac:dyDescent="0.25">
      <c r="H4" t="s">
        <v>11</v>
      </c>
      <c r="I4" s="3">
        <v>105</v>
      </c>
      <c r="J4" t="s">
        <v>10</v>
      </c>
    </row>
    <row r="8" spans="6:11" x14ac:dyDescent="0.25">
      <c r="F8" t="s">
        <v>12</v>
      </c>
    </row>
    <row r="9" spans="6:11" x14ac:dyDescent="0.25">
      <c r="F9" s="1" t="s">
        <v>0</v>
      </c>
      <c r="G9" s="1" t="s">
        <v>1</v>
      </c>
      <c r="H9" s="1" t="s">
        <v>2</v>
      </c>
      <c r="I9" s="1" t="s">
        <v>3</v>
      </c>
      <c r="J9" s="1" t="s">
        <v>4</v>
      </c>
      <c r="K9" s="1" t="s">
        <v>5</v>
      </c>
    </row>
    <row r="10" spans="6:11" x14ac:dyDescent="0.25">
      <c r="F10" s="1">
        <f>-1*(I2/200)</f>
        <v>-1.4999999999999999E-2</v>
      </c>
      <c r="G10" s="1">
        <v>0</v>
      </c>
      <c r="H10" s="1">
        <f>F10</f>
        <v>-1.4999999999999999E-2</v>
      </c>
      <c r="I10" s="1">
        <f>F10*-1</f>
        <v>1.4999999999999999E-2</v>
      </c>
      <c r="J10" s="1">
        <v>0</v>
      </c>
      <c r="K10" s="1">
        <f>I10</f>
        <v>1.4999999999999999E-2</v>
      </c>
    </row>
    <row r="11" spans="6:11" x14ac:dyDescent="0.25">
      <c r="F11" s="1">
        <f>F10</f>
        <v>-1.4999999999999999E-2</v>
      </c>
      <c r="G11" s="1">
        <f>G10</f>
        <v>0</v>
      </c>
      <c r="H11" s="1">
        <f>H10</f>
        <v>-1.4999999999999999E-2</v>
      </c>
      <c r="I11" s="1">
        <f>F11</f>
        <v>-1.4999999999999999E-2</v>
      </c>
      <c r="J11" s="1">
        <f>G11</f>
        <v>0</v>
      </c>
      <c r="K11" s="1">
        <f>(-(I3/100)+(H11))</f>
        <v>-0.495</v>
      </c>
    </row>
    <row r="12" spans="6:11" x14ac:dyDescent="0.25">
      <c r="F12" s="1">
        <f>I10</f>
        <v>1.4999999999999999E-2</v>
      </c>
      <c r="G12" s="1">
        <f>J10</f>
        <v>0</v>
      </c>
      <c r="H12" s="1">
        <f>K10</f>
        <v>1.4999999999999999E-2</v>
      </c>
      <c r="I12" s="2">
        <f>(I3/100)*COS((I4-90)*PI()/180)+F12</f>
        <v>0.4786443966187528</v>
      </c>
      <c r="J12" s="1">
        <f>G12</f>
        <v>0</v>
      </c>
      <c r="K12" s="1">
        <f>(I3/100)*SIN((I4-90)*PI()/180)+H12</f>
        <v>0.13923314164920997</v>
      </c>
    </row>
    <row r="14" spans="6:11" x14ac:dyDescent="0.25">
      <c r="F14" t="s">
        <v>6</v>
      </c>
      <c r="H14" t="s">
        <v>7</v>
      </c>
      <c r="I14">
        <f>I2</f>
        <v>3</v>
      </c>
      <c r="J14" t="s">
        <v>8</v>
      </c>
    </row>
    <row r="15" spans="6:11" x14ac:dyDescent="0.25">
      <c r="H15" t="s">
        <v>14</v>
      </c>
      <c r="I15" s="3">
        <v>14.4</v>
      </c>
      <c r="J15" t="s">
        <v>8</v>
      </c>
    </row>
    <row r="16" spans="6:11" x14ac:dyDescent="0.25">
      <c r="H16" t="s">
        <v>11</v>
      </c>
      <c r="I16">
        <f>I4</f>
        <v>105</v>
      </c>
      <c r="J16" t="s">
        <v>10</v>
      </c>
    </row>
    <row r="17" spans="6:11" x14ac:dyDescent="0.25">
      <c r="H17" t="s">
        <v>15</v>
      </c>
      <c r="I17">
        <v>1.5</v>
      </c>
      <c r="J17" t="s">
        <v>8</v>
      </c>
    </row>
    <row r="18" spans="6:11" x14ac:dyDescent="0.25">
      <c r="F18" t="s">
        <v>13</v>
      </c>
    </row>
    <row r="19" spans="6:11" x14ac:dyDescent="0.25">
      <c r="F19" s="1" t="s">
        <v>0</v>
      </c>
      <c r="G19" s="1" t="s">
        <v>1</v>
      </c>
      <c r="H19" s="1" t="s">
        <v>2</v>
      </c>
      <c r="I19" s="1" t="s">
        <v>3</v>
      </c>
      <c r="J19" s="1" t="s">
        <v>4</v>
      </c>
      <c r="K19" s="1" t="s">
        <v>5</v>
      </c>
    </row>
    <row r="20" spans="6:11" x14ac:dyDescent="0.25">
      <c r="F20" s="1">
        <f>-1*(I2/200)</f>
        <v>-1.4999999999999999E-2</v>
      </c>
      <c r="G20" s="1">
        <f>I17/100</f>
        <v>1.4999999999999999E-2</v>
      </c>
      <c r="H20" s="1">
        <f>F20</f>
        <v>-1.4999999999999999E-2</v>
      </c>
      <c r="I20" s="1">
        <f>F20*-1</f>
        <v>1.4999999999999999E-2</v>
      </c>
      <c r="J20" s="1">
        <f>G20</f>
        <v>1.4999999999999999E-2</v>
      </c>
      <c r="K20" s="1">
        <f>I20</f>
        <v>1.4999999999999999E-2</v>
      </c>
    </row>
    <row r="21" spans="6:11" x14ac:dyDescent="0.25">
      <c r="F21" s="1">
        <f>F20</f>
        <v>-1.4999999999999999E-2</v>
      </c>
      <c r="G21" s="1">
        <f>G20</f>
        <v>1.4999999999999999E-2</v>
      </c>
      <c r="H21" s="1">
        <f>H20</f>
        <v>-1.4999999999999999E-2</v>
      </c>
      <c r="I21" s="1">
        <f>F21</f>
        <v>-1.4999999999999999E-2</v>
      </c>
      <c r="J21" s="1">
        <f>G21</f>
        <v>1.4999999999999999E-2</v>
      </c>
      <c r="K21" s="1">
        <f>(-(I15/100)+(H21))</f>
        <v>-0.15900000000000003</v>
      </c>
    </row>
    <row r="22" spans="6:11" x14ac:dyDescent="0.25">
      <c r="F22" s="1">
        <f>I20</f>
        <v>1.4999999999999999E-2</v>
      </c>
      <c r="G22" s="1">
        <f>J20</f>
        <v>1.4999999999999999E-2</v>
      </c>
      <c r="H22" s="1">
        <f>K20</f>
        <v>1.4999999999999999E-2</v>
      </c>
      <c r="I22" s="2">
        <f>(I15/100)*COS((I16-90)*PI()/180)+F22</f>
        <v>0.15409331898562584</v>
      </c>
      <c r="J22" s="1">
        <f>G22</f>
        <v>1.4999999999999999E-2</v>
      </c>
      <c r="K22" s="1">
        <f>(I15/100)*SIN((I16-90)*PI()/180)+H22</f>
        <v>5.2269942494762987E-2</v>
      </c>
    </row>
    <row r="25" spans="6:11" x14ac:dyDescent="0.25">
      <c r="F25" t="s">
        <v>16</v>
      </c>
    </row>
    <row r="27" spans="6:11" x14ac:dyDescent="0.25">
      <c r="F27" t="s">
        <v>6</v>
      </c>
      <c r="H27" t="s">
        <v>7</v>
      </c>
      <c r="I27">
        <f>I14</f>
        <v>3</v>
      </c>
      <c r="J27" t="s">
        <v>8</v>
      </c>
    </row>
    <row r="28" spans="6:11" x14ac:dyDescent="0.25">
      <c r="H28" t="s">
        <v>14</v>
      </c>
      <c r="I28" s="3">
        <v>13</v>
      </c>
      <c r="J28" t="s">
        <v>8</v>
      </c>
    </row>
    <row r="29" spans="6:11" x14ac:dyDescent="0.25">
      <c r="H29" t="s">
        <v>11</v>
      </c>
      <c r="I29">
        <f>I16</f>
        <v>105</v>
      </c>
      <c r="J29" t="s">
        <v>10</v>
      </c>
    </row>
    <row r="30" spans="6:11" x14ac:dyDescent="0.25">
      <c r="H30" t="s">
        <v>15</v>
      </c>
      <c r="I30">
        <v>-3</v>
      </c>
      <c r="J30" t="s">
        <v>8</v>
      </c>
    </row>
    <row r="31" spans="6:11" x14ac:dyDescent="0.25">
      <c r="F31" t="s">
        <v>16</v>
      </c>
    </row>
    <row r="32" spans="6:11" x14ac:dyDescent="0.25">
      <c r="F32" s="1" t="s">
        <v>0</v>
      </c>
      <c r="G32" s="1" t="s">
        <v>1</v>
      </c>
      <c r="H32" s="1" t="s">
        <v>2</v>
      </c>
      <c r="I32" s="1" t="s">
        <v>3</v>
      </c>
      <c r="J32" s="1" t="s">
        <v>4</v>
      </c>
      <c r="K32" s="1" t="s">
        <v>5</v>
      </c>
    </row>
    <row r="33" spans="6:11" x14ac:dyDescent="0.25">
      <c r="F33" s="1">
        <f>-1*(I27/200)</f>
        <v>-1.4999999999999999E-2</v>
      </c>
      <c r="G33" s="1">
        <f>I30/100</f>
        <v>-0.03</v>
      </c>
      <c r="H33" s="1">
        <f>F33</f>
        <v>-1.4999999999999999E-2</v>
      </c>
      <c r="I33" s="1">
        <f>F33*-1</f>
        <v>1.4999999999999999E-2</v>
      </c>
      <c r="J33" s="1">
        <f>G33</f>
        <v>-0.03</v>
      </c>
      <c r="K33" s="1">
        <f>I33</f>
        <v>1.4999999999999999E-2</v>
      </c>
    </row>
    <row r="34" spans="6:11" x14ac:dyDescent="0.25">
      <c r="F34" s="1">
        <f>F33</f>
        <v>-1.4999999999999999E-2</v>
      </c>
      <c r="G34" s="1">
        <f>G33</f>
        <v>-0.03</v>
      </c>
      <c r="H34" s="1">
        <f>H33</f>
        <v>-1.4999999999999999E-2</v>
      </c>
      <c r="I34" s="1">
        <f>F34</f>
        <v>-1.4999999999999999E-2</v>
      </c>
      <c r="J34" s="1">
        <f>G34</f>
        <v>-0.03</v>
      </c>
      <c r="K34" s="1">
        <f>(-(I28/100)+(H34))</f>
        <v>-0.14500000000000002</v>
      </c>
    </row>
    <row r="35" spans="6:11" x14ac:dyDescent="0.25">
      <c r="F35" s="1">
        <f>I33</f>
        <v>1.4999999999999999E-2</v>
      </c>
      <c r="G35" s="1">
        <f>J33</f>
        <v>-0.03</v>
      </c>
      <c r="H35" s="1">
        <f>K33</f>
        <v>1.4999999999999999E-2</v>
      </c>
      <c r="I35" s="2">
        <f>(I28/100)*COS((I29-90)*PI()/180)+F35</f>
        <v>0.1405703574175789</v>
      </c>
      <c r="J35" s="1">
        <f>G35</f>
        <v>-0.03</v>
      </c>
      <c r="K35" s="1">
        <f>(I28/100)*SIN((I29-90)*PI()/180)+H35</f>
        <v>4.8646475863327696E-2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VHF_UHF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Perez</dc:creator>
  <cp:lastModifiedBy>Isaac Perez</cp:lastModifiedBy>
  <dcterms:created xsi:type="dcterms:W3CDTF">2015-06-05T18:19:34Z</dcterms:created>
  <dcterms:modified xsi:type="dcterms:W3CDTF">2026-09-06T20:39:38Z</dcterms:modified>
</cp:coreProperties>
</file>